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10" activeTab="0"/>
  </bookViews>
  <sheets>
    <sheet name="Menores SERVICIOS" sheetId="1" r:id="rId1"/>
    <sheet name="Menores SUMINISTROS" sheetId="2" r:id="rId2"/>
    <sheet name="PRIVADOS" sheetId="3" r:id="rId3"/>
  </sheets>
  <definedNames>
    <definedName name="Consulta_desde_Contratos_Menores" localSheetId="0" hidden="1">'Menores SERVICIOS'!#REF!</definedName>
    <definedName name="Consulta_desde_Contratos_Menores" localSheetId="1" hidden="1">'Menores SUMINISTROS'!#REF!</definedName>
    <definedName name="Consulta_desde_Contratos_Menores" localSheetId="2" hidden="1">'PRIVADOS'!#REF!</definedName>
    <definedName name="Consulta_desde_Datos_Contratos_Menores" localSheetId="1" hidden="1">'Menores SUMINISTROS'!#REF!</definedName>
    <definedName name="DatosExternos_1" localSheetId="0" hidden="1">'Menores SERVICIOS'!#REF!</definedName>
    <definedName name="DatosExternos_1" localSheetId="2" hidden="1">'PRIVADOS'!#REF!</definedName>
  </definedNames>
  <calcPr fullCalcOnLoad="1"/>
</workbook>
</file>

<file path=xl/sharedStrings.xml><?xml version="1.0" encoding="utf-8"?>
<sst xmlns="http://schemas.openxmlformats.org/spreadsheetml/2006/main" count="250" uniqueCount="131">
  <si>
    <t>Fecha última actualización del indicador</t>
  </si>
  <si>
    <t xml:space="preserve">Periodicidad de la actualización </t>
  </si>
  <si>
    <t>Cuando tenga lugar la aprobación por el órgano competente.</t>
  </si>
  <si>
    <t>Adjudicatario</t>
  </si>
  <si>
    <t>Duración</t>
  </si>
  <si>
    <t>SUMINISTROS</t>
  </si>
  <si>
    <t>SERVICIOS</t>
  </si>
  <si>
    <t>Objeto del Contrato</t>
  </si>
  <si>
    <t>IGIC</t>
  </si>
  <si>
    <t>Importe total</t>
  </si>
  <si>
    <t>Área de Gestión Económica</t>
  </si>
  <si>
    <t xml:space="preserve">CONTRATOS MENORES </t>
  </si>
  <si>
    <t>Adjudicatario/a</t>
  </si>
  <si>
    <t>Nº expediente</t>
  </si>
  <si>
    <t>Fecha Desde</t>
  </si>
  <si>
    <t>Fecha Hasta</t>
  </si>
  <si>
    <t>Servicio</t>
  </si>
  <si>
    <t>Suministro</t>
  </si>
  <si>
    <t>Tipo (% para todas)</t>
  </si>
  <si>
    <t>mes</t>
  </si>
  <si>
    <t>meses</t>
  </si>
  <si>
    <t>CIF</t>
  </si>
  <si>
    <r>
      <t xml:space="preserve"> 2</t>
    </r>
    <r>
      <rPr>
        <b/>
        <sz val="11"/>
        <rFont val="Calibri"/>
        <family val="2"/>
      </rPr>
      <t>º T 2021</t>
    </r>
    <r>
      <rPr>
        <sz val="11"/>
        <rFont val="Calibri"/>
        <family val="2"/>
      </rPr>
      <t xml:space="preserve"> (abril, mayo,junio)</t>
    </r>
  </si>
  <si>
    <t>A-19/2021</t>
  </si>
  <si>
    <t>A-17/2021</t>
  </si>
  <si>
    <t>Contrato privado de actuaciones musicales dentro de la VIII Edición de #Naturajazz, Festival Internacional de Jazz y Fotografía de Naturaleza del MUNA</t>
  </si>
  <si>
    <t>IMOA PRODUCCIONES S.L.</t>
  </si>
  <si>
    <t>SENDA KAISHA S.L.</t>
  </si>
  <si>
    <t>PRIVADOS</t>
  </si>
  <si>
    <t>DOBLE RR SOCIEDAD CIVIL</t>
  </si>
  <si>
    <t>Privados</t>
  </si>
  <si>
    <t>A-18/2021</t>
  </si>
  <si>
    <t>A-20/2021</t>
  </si>
  <si>
    <t>ASOCIACIÓN FABRICA ISLETA
 CON ARTE</t>
  </si>
  <si>
    <t>G-76208560</t>
  </si>
  <si>
    <t>EXENTO</t>
  </si>
  <si>
    <t>UMBRELLA SISTEMAS S.L.</t>
  </si>
  <si>
    <t>AGUAMAC ACHIPIELAGO, S.L.</t>
  </si>
  <si>
    <t>SOCIEDAD ESTATAL CORREOS Y TELEGR.S.A</t>
  </si>
  <si>
    <t>MANTENIMIENTO EQUIPO ÓSMOSIS, FILTRO DESIONIZACIÓN Y POSFILTRO</t>
  </si>
  <si>
    <t>Carta Certificada (GRANDES CIUDADES)  marzo 2021</t>
  </si>
  <si>
    <t>4/146/2021</t>
  </si>
  <si>
    <t>A83052407</t>
  </si>
  <si>
    <t>4/147/2021</t>
  </si>
  <si>
    <t>CLICKEO-IT  S.L.</t>
  </si>
  <si>
    <t>Reparación, modificación y configuración del firewall forcepoint del OAMC</t>
  </si>
  <si>
    <t>AVERIAS Y MANTENIMIENTOS ,S.L.</t>
  </si>
  <si>
    <t>Sustitucion de ventiladores centrifugos en unidades del CPD en MUNA Y CDCAM</t>
  </si>
  <si>
    <t>4/166/2021</t>
  </si>
  <si>
    <t>4/186/2021</t>
  </si>
  <si>
    <t>Carta Certificada (GRANDES CIUDADES) del 1 al 30/4/2021</t>
  </si>
  <si>
    <t>4/192/2021</t>
  </si>
  <si>
    <t>AUDIOVISUALES ALONSO Y ALONSO,S.L.</t>
  </si>
  <si>
    <t>Alquiler de Routter 4G para el Museo de la Ciencia y el Cosmos / Router Industrial 4G LTE M2M Dual SIM Con tarjeta datos</t>
  </si>
  <si>
    <t>4/208/2021</t>
  </si>
  <si>
    <t>SENSONET INGENIERÍA, S.L.</t>
  </si>
  <si>
    <t>FRANCISCO JAVIER PEREZ-ALCALDE SCHWARTZ</t>
  </si>
  <si>
    <t>Servicio mantenimiento integral del sistema Sensonet instalado en museos y almacenes de colecciones del OAMC</t>
  </si>
  <si>
    <t>ACTUALIZACIÓN DEL PROYECTO DE SUSTITUCIÓN DE VALLA Y ACCESIBILIDAD DE CASA DE CARTA</t>
  </si>
  <si>
    <t>ENDESA ENERGIA, S.A. UNIPERSONAL</t>
  </si>
  <si>
    <t>4/136/2021</t>
  </si>
  <si>
    <t>SUMINISTRO DE ELECTRICIDAD NAVE 7 DEL 22/9 AL 8/11/2020</t>
  </si>
  <si>
    <t>SUMINISTRO DE ELECTRICIDAD EN NAVE 8  DEL 22/9 AL 8/11/2020</t>
  </si>
  <si>
    <t>SUMINISTRO DE ELECTRICIDAD EN  7  DEL 8/11 AL 22/12/2020</t>
  </si>
  <si>
    <t>SUMINISTRO DE ELECTRICIDAD EN NAVE 8 DEL 8/11 AL 22/12/2020</t>
  </si>
  <si>
    <t>SUMINISTRO DE ELECTRICIDAD  MHA CARTA DEL 8/11 AL 22/12/2020</t>
  </si>
  <si>
    <t>SUMINISTRO ELECTRICIDAD  LOC-9 DEL 31/10 AL 8/11/2020</t>
  </si>
  <si>
    <t>JUAN CORREA SANTOS, S.L.</t>
  </si>
  <si>
    <t>GREENGRAFFIC SOLUCIONES GRAFICAS Y PUBLICITARIAS, S.L.</t>
  </si>
  <si>
    <t>Suministro y montaje de sellamientos y elementos graficos sala carruajes de Nava en MHA Lercaro</t>
  </si>
  <si>
    <t>STORY PROCUCCIONES, S.L.</t>
  </si>
  <si>
    <t>REALIZACIÓN DE UNA RÉPLICA MOMIA GUANCHE DEL MUSEO ARQUEOLOGICO NACIONAL</t>
  </si>
  <si>
    <t>INVERSION SUJETO PASIVO REALIZ.MOMIA REPLICA MOMIA GUANCHE DEL MUSEO ARQUEOLOGIO NACIONAL</t>
  </si>
  <si>
    <t>ORION SERVICIOS DE OFICINA E INFORMATICA S.L.</t>
  </si>
  <si>
    <t>SUMINISTRO MATERIAL OFICINA</t>
  </si>
  <si>
    <t>4/185/2021</t>
  </si>
  <si>
    <t>JUAN RAMÓN PIMIENTA CARBALLO</t>
  </si>
  <si>
    <t>Impresion en tela (panel 70cm x 1.61cm) / Impresión en tela (panel 70cm x 93cm) / Impresión en tela (panel 1.90cm x 93cm</t>
  </si>
  <si>
    <t>4/201/2021</t>
  </si>
  <si>
    <t>FREDASI, S.L.</t>
  </si>
  <si>
    <t>COMERCIAL ELECTRICA DE CANARIAS,S.A.</t>
  </si>
  <si>
    <t>ARIAL COSTERA, S.L.</t>
  </si>
  <si>
    <t>VISEGA CRISTALERIA S.L.</t>
  </si>
  <si>
    <t>ONE UNDERWRITING AGENCIA DE SUSCRIPCION S.L.U.</t>
  </si>
  <si>
    <t>SIEPER CONSTRUCTA, S.L.</t>
  </si>
  <si>
    <t>CAJA DERIV. 380x300x120 IP55 /CAJA EXT. HORIZONTAL 4X2H IP40 /BASE C/PROTECCION 2P+T  10/16A /GARRA DE PARED 20Cms MCC</t>
  </si>
  <si>
    <t>SUMINISTRO PINTURAS, RODILLOS, CUBETAS ... PARA LA EXPOSICION CORAZA VEGETAL EN MUNA</t>
  </si>
  <si>
    <t xml:space="preserve">REALIZACION 2 LLAVINES WILKA CARAT </t>
  </si>
  <si>
    <t>SUMINISTRO PLANCHAS EXPOS.""ENTRE MAR Y TIERRA""</t>
  </si>
  <si>
    <t>Carta Certificada(GRANDES CIUDADES) del 1 al 31 de mayo 2021</t>
  </si>
  <si>
    <t>Suministro Puertas  MHA Carta</t>
  </si>
  <si>
    <t xml:space="preserve">BLOQUE HORMIGON ,TABLERO TRICAPA, MORTERO SECO GRIS </t>
  </si>
  <si>
    <t xml:space="preserve">ARCILLA BLOQUE DE 1.5 KG SIO-2 , PAPEL KRAFT </t>
  </si>
  <si>
    <t xml:space="preserve">SUMINISTRO PAPELERIA </t>
  </si>
  <si>
    <t>Asistencia Tecnica Revisión servidor centralita</t>
  </si>
  <si>
    <t>Importe íntegro</t>
  </si>
  <si>
    <t>4/176/2021</t>
  </si>
  <si>
    <t>TRANSPORTES INTERURBANOS DE TENERIFE,S.A</t>
  </si>
  <si>
    <t>DIVERSAS RECARGAS EN 38 TARJETAS MONEDERO GENERAL</t>
  </si>
  <si>
    <t>MAPFRE ESPAÑA COMPAÑÍA DE SEGUROS Y REASEGUROS, S.A.</t>
  </si>
  <si>
    <t>PÓLIZA CONTRATAC.SEGURO CLAVO A CLAVO TRASLADO OBRA KRISTINE FORMES 24/3-19/4/21</t>
  </si>
  <si>
    <t xml:space="preserve"> ...</t>
  </si>
  <si>
    <t>B-38878658</t>
  </si>
  <si>
    <t>B-38712204</t>
  </si>
  <si>
    <t>B-76647296</t>
  </si>
  <si>
    <t>B-38829859</t>
  </si>
  <si>
    <t>A-83052407</t>
  </si>
  <si>
    <t>B-38341624</t>
  </si>
  <si>
    <t>B-85014645</t>
  </si>
  <si>
    <t>42080150-V</t>
  </si>
  <si>
    <t>A-28141935</t>
  </si>
  <si>
    <t>A-28502144</t>
  </si>
  <si>
    <t>B-87105748</t>
  </si>
  <si>
    <t xml:space="preserve"> Seguro de las siguientes obras: "Carruaje. Berlina", "Carruaje. Landó" Nº póliza:12101230; Recibo:12101230-1</t>
  </si>
  <si>
    <t xml:space="preserve">Ampliac. cobertura seguro obras expos.Cosmos 40 años de un viaje personal
Nº de póliza:12100892 y Nº de Recibo: 12100892-2, </t>
  </si>
  <si>
    <t>A-81948077</t>
  </si>
  <si>
    <t>B-38225355</t>
  </si>
  <si>
    <t>B-76694561</t>
  </si>
  <si>
    <t>B-87203378</t>
  </si>
  <si>
    <t>B-38346276</t>
  </si>
  <si>
    <t>54060094-C</t>
  </si>
  <si>
    <t>B-38441143</t>
  </si>
  <si>
    <t>A-38024907</t>
  </si>
  <si>
    <t>B-73284457</t>
  </si>
  <si>
    <t>B-42711697</t>
  </si>
  <si>
    <t>B-38565677</t>
  </si>
  <si>
    <t>05/06/2021</t>
  </si>
  <si>
    <t>J-01963263</t>
  </si>
  <si>
    <t>B-38977393</t>
  </si>
  <si>
    <t>B-38932935</t>
  </si>
  <si>
    <r>
      <t xml:space="preserve">Autorización </t>
    </r>
    <r>
      <rPr>
        <sz val="11"/>
        <color theme="1"/>
        <rFont val="Calibri"/>
        <family val="2"/>
      </rPr>
      <t>(fecha Resolución)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</si>
</sst>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[$€-C0A]_-;\-* #,##0.00\ [$€-C0A]_-;_-* &quot;-&quot;??\ [$€-C0A]_-;_-@_-"/>
    <numFmt numFmtId="166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u val="single"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rgb="FFC00000"/>
      <name val="Calibri"/>
      <family val="2"/>
    </font>
    <font>
      <sz val="12"/>
      <color rgb="FF0070C0"/>
      <name val="Calibri"/>
      <family val="2"/>
    </font>
    <font>
      <sz val="12"/>
      <color rgb="FFFF00FF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FF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3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3" fillId="0" borderId="0" xfId="0" applyNumberFormat="1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wrapText="1"/>
    </xf>
    <xf numFmtId="165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4" fontId="56" fillId="0" borderId="0" xfId="49" applyFont="1" applyAlignment="1">
      <alignment vertical="center"/>
    </xf>
    <xf numFmtId="165" fontId="5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5" fillId="0" borderId="15" xfId="49" applyFont="1" applyFill="1" applyBorder="1" applyAlignment="1">
      <alignment vertical="center" wrapText="1"/>
    </xf>
    <xf numFmtId="165" fontId="5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5" xfId="49" applyFont="1" applyBorder="1" applyAlignment="1">
      <alignment vertical="center"/>
    </xf>
    <xf numFmtId="165" fontId="0" fillId="0" borderId="15" xfId="0" applyNumberFormat="1" applyFont="1" applyFill="1" applyBorder="1" applyAlignment="1">
      <alignment vertical="center" wrapText="1"/>
    </xf>
    <xf numFmtId="44" fontId="5" fillId="0" borderId="15" xfId="49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wrapText="1"/>
    </xf>
    <xf numFmtId="44" fontId="5" fillId="0" borderId="14" xfId="49" applyFont="1" applyFill="1" applyBorder="1" applyAlignment="1">
      <alignment vertical="center" wrapText="1"/>
    </xf>
    <xf numFmtId="165" fontId="5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14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4" fontId="5" fillId="0" borderId="14" xfId="49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4" fontId="5" fillId="0" borderId="15" xfId="49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4" fontId="5" fillId="0" borderId="18" xfId="49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/>
    </xf>
    <xf numFmtId="165" fontId="5" fillId="0" borderId="18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800100</xdr:colOff>
      <xdr:row>3</xdr:row>
      <xdr:rowOff>123825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0"/>
          <a:ext cx="198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838200</xdr:colOff>
      <xdr:row>3</xdr:row>
      <xdr:rowOff>123825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198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1162050</xdr:colOff>
      <xdr:row>3</xdr:row>
      <xdr:rowOff>123825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0500"/>
          <a:ext cx="198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AE29"/>
  <sheetViews>
    <sheetView tabSelected="1" zoomScale="120" zoomScaleNormal="120" zoomScalePageLayoutView="0" workbookViewId="0" topLeftCell="A1">
      <selection activeCell="C12" sqref="C12"/>
    </sheetView>
  </sheetViews>
  <sheetFormatPr defaultColWidth="11.421875" defaultRowHeight="15"/>
  <cols>
    <col min="1" max="1" width="20.00390625" style="0" customWidth="1"/>
    <col min="2" max="2" width="17.7109375" style="0" customWidth="1"/>
    <col min="3" max="3" width="63.57421875" style="0" customWidth="1"/>
    <col min="4" max="4" width="13.28125" style="0" customWidth="1"/>
    <col min="5" max="5" width="32.8515625" style="0" customWidth="1"/>
    <col min="6" max="6" width="14.8515625" style="43" customWidth="1"/>
    <col min="7" max="7" width="16.57421875" style="43" bestFit="1" customWidth="1"/>
    <col min="8" max="8" width="12.57421875" style="43" bestFit="1" customWidth="1"/>
    <col min="9" max="9" width="2.8515625" style="30" customWidth="1"/>
    <col min="10" max="10" width="10.421875" style="30" customWidth="1"/>
  </cols>
  <sheetData>
    <row r="2" spans="6:12" ht="15">
      <c r="F2" s="59" t="s">
        <v>10</v>
      </c>
      <c r="G2" s="60"/>
      <c r="H2" s="61"/>
      <c r="K2" t="s">
        <v>14</v>
      </c>
      <c r="L2" s="13">
        <v>44287</v>
      </c>
    </row>
    <row r="3" spans="6:12" ht="33.75">
      <c r="F3" s="62" t="s">
        <v>0</v>
      </c>
      <c r="G3" s="80" t="s">
        <v>126</v>
      </c>
      <c r="H3" s="63"/>
      <c r="K3" t="s">
        <v>15</v>
      </c>
      <c r="L3" s="13">
        <v>44377</v>
      </c>
    </row>
    <row r="4" spans="6:12" ht="56.25">
      <c r="F4" s="64" t="s">
        <v>1</v>
      </c>
      <c r="G4" s="65" t="s">
        <v>2</v>
      </c>
      <c r="H4" s="61"/>
      <c r="K4" t="s">
        <v>18</v>
      </c>
      <c r="L4" s="14" t="s">
        <v>16</v>
      </c>
    </row>
    <row r="5" spans="5:8" ht="15">
      <c r="E5" s="3"/>
      <c r="F5" s="66"/>
      <c r="G5" s="66"/>
      <c r="H5" s="66"/>
    </row>
    <row r="7" spans="2:6" ht="15">
      <c r="B7" s="156" t="s">
        <v>11</v>
      </c>
      <c r="C7" s="156"/>
      <c r="D7" s="16"/>
      <c r="E7" s="2" t="s">
        <v>22</v>
      </c>
      <c r="F7" s="44"/>
    </row>
    <row r="8" spans="2:6" ht="15">
      <c r="B8" s="5"/>
      <c r="E8" s="2"/>
      <c r="F8" s="44"/>
    </row>
    <row r="9" spans="2:6" ht="15.75">
      <c r="B9" s="157" t="s">
        <v>6</v>
      </c>
      <c r="C9" s="157"/>
      <c r="D9" s="15"/>
      <c r="E9" s="2"/>
      <c r="F9" s="44"/>
    </row>
    <row r="10" spans="1:10" ht="48.75" customHeight="1">
      <c r="A10" s="141" t="s">
        <v>13</v>
      </c>
      <c r="B10" s="142" t="s">
        <v>130</v>
      </c>
      <c r="C10" s="142" t="s">
        <v>7</v>
      </c>
      <c r="D10" s="142" t="s">
        <v>21</v>
      </c>
      <c r="E10" s="142" t="s">
        <v>3</v>
      </c>
      <c r="F10" s="143" t="s">
        <v>95</v>
      </c>
      <c r="G10" s="143" t="s">
        <v>8</v>
      </c>
      <c r="H10" s="143" t="s">
        <v>9</v>
      </c>
      <c r="I10" s="158" t="s">
        <v>4</v>
      </c>
      <c r="J10" s="158"/>
    </row>
    <row r="11" spans="1:10" s="18" customFormat="1" ht="37.5" customHeight="1">
      <c r="A11" s="122" t="s">
        <v>41</v>
      </c>
      <c r="B11" s="123">
        <v>44322</v>
      </c>
      <c r="C11" s="144" t="s">
        <v>39</v>
      </c>
      <c r="D11" s="125" t="s">
        <v>103</v>
      </c>
      <c r="E11" s="144" t="s">
        <v>37</v>
      </c>
      <c r="F11" s="104">
        <v>223.3</v>
      </c>
      <c r="G11" s="104">
        <v>15.63</v>
      </c>
      <c r="H11" s="68">
        <f aca="true" t="shared" si="0" ref="H11:H24">SUM(F11+G11)</f>
        <v>238.93</v>
      </c>
      <c r="I11" s="69">
        <v>1</v>
      </c>
      <c r="J11" s="145" t="s">
        <v>19</v>
      </c>
    </row>
    <row r="12" spans="1:10" s="18" customFormat="1" ht="30">
      <c r="A12" s="128" t="s">
        <v>51</v>
      </c>
      <c r="B12" s="129">
        <v>44362</v>
      </c>
      <c r="C12" s="103" t="s">
        <v>53</v>
      </c>
      <c r="D12" s="131" t="s">
        <v>107</v>
      </c>
      <c r="E12" s="130" t="s">
        <v>52</v>
      </c>
      <c r="F12" s="75">
        <v>315</v>
      </c>
      <c r="G12" s="75">
        <v>22.05</v>
      </c>
      <c r="H12" s="146">
        <f t="shared" si="0"/>
        <v>337.05</v>
      </c>
      <c r="I12" s="76">
        <v>1</v>
      </c>
      <c r="J12" s="77" t="s">
        <v>19</v>
      </c>
    </row>
    <row r="13" spans="1:10" ht="30">
      <c r="A13" s="128" t="s">
        <v>48</v>
      </c>
      <c r="B13" s="129">
        <v>44328</v>
      </c>
      <c r="C13" s="147" t="s">
        <v>47</v>
      </c>
      <c r="D13" s="131" t="s">
        <v>105</v>
      </c>
      <c r="E13" s="148" t="s">
        <v>46</v>
      </c>
      <c r="F13" s="75">
        <v>3988.09</v>
      </c>
      <c r="G13" s="75">
        <v>279.17</v>
      </c>
      <c r="H13" s="71">
        <f t="shared" si="0"/>
        <v>4267.26</v>
      </c>
      <c r="I13" s="76">
        <v>3</v>
      </c>
      <c r="J13" s="77" t="s">
        <v>20</v>
      </c>
    </row>
    <row r="14" spans="1:10" ht="33" customHeight="1">
      <c r="A14" s="128" t="s">
        <v>43</v>
      </c>
      <c r="B14" s="129">
        <v>44323</v>
      </c>
      <c r="C14" s="147" t="s">
        <v>45</v>
      </c>
      <c r="D14" s="131" t="s">
        <v>104</v>
      </c>
      <c r="E14" s="148" t="s">
        <v>44</v>
      </c>
      <c r="F14" s="73">
        <v>1000</v>
      </c>
      <c r="G14" s="73">
        <v>70</v>
      </c>
      <c r="H14" s="74">
        <f t="shared" si="0"/>
        <v>1070</v>
      </c>
      <c r="I14" s="149">
        <v>1</v>
      </c>
      <c r="J14" s="150" t="s">
        <v>19</v>
      </c>
    </row>
    <row r="15" spans="1:10" ht="33" customHeight="1">
      <c r="A15" s="128" t="s">
        <v>54</v>
      </c>
      <c r="B15" s="129">
        <v>44371</v>
      </c>
      <c r="C15" s="103" t="s">
        <v>58</v>
      </c>
      <c r="D15" s="131" t="s">
        <v>109</v>
      </c>
      <c r="E15" s="130" t="s">
        <v>56</v>
      </c>
      <c r="F15" s="73">
        <v>950</v>
      </c>
      <c r="G15" s="73">
        <v>66.5</v>
      </c>
      <c r="H15" s="146">
        <f t="shared" si="0"/>
        <v>1016.5</v>
      </c>
      <c r="I15" s="149">
        <v>1</v>
      </c>
      <c r="J15" s="77" t="s">
        <v>19</v>
      </c>
    </row>
    <row r="16" spans="1:10" ht="30">
      <c r="A16" s="128" t="s">
        <v>43</v>
      </c>
      <c r="B16" s="129">
        <v>44323</v>
      </c>
      <c r="C16" s="103" t="s">
        <v>100</v>
      </c>
      <c r="D16" s="131" t="s">
        <v>110</v>
      </c>
      <c r="E16" s="132" t="s">
        <v>99</v>
      </c>
      <c r="F16" s="75">
        <v>216.3</v>
      </c>
      <c r="G16" s="75">
        <v>0</v>
      </c>
      <c r="H16" s="146">
        <f t="shared" si="0"/>
        <v>216.3</v>
      </c>
      <c r="I16" s="76">
        <v>1</v>
      </c>
      <c r="J16" s="77" t="s">
        <v>19</v>
      </c>
    </row>
    <row r="17" spans="1:10" ht="30.75" customHeight="1">
      <c r="A17" s="128" t="s">
        <v>75</v>
      </c>
      <c r="B17" s="129">
        <v>44354</v>
      </c>
      <c r="C17" s="103" t="s">
        <v>113</v>
      </c>
      <c r="D17" s="131" t="s">
        <v>112</v>
      </c>
      <c r="E17" s="130" t="s">
        <v>83</v>
      </c>
      <c r="F17" s="75">
        <v>1216.69</v>
      </c>
      <c r="G17" s="75">
        <v>0</v>
      </c>
      <c r="H17" s="146">
        <f t="shared" si="0"/>
        <v>1216.69</v>
      </c>
      <c r="I17" s="149">
        <v>1</v>
      </c>
      <c r="J17" s="77" t="s">
        <v>19</v>
      </c>
    </row>
    <row r="18" spans="1:10" ht="45">
      <c r="A18" s="128" t="s">
        <v>75</v>
      </c>
      <c r="B18" s="129">
        <v>44354</v>
      </c>
      <c r="C18" s="103" t="s">
        <v>114</v>
      </c>
      <c r="D18" s="131" t="s">
        <v>112</v>
      </c>
      <c r="E18" s="130" t="s">
        <v>83</v>
      </c>
      <c r="F18" s="75">
        <v>162.23</v>
      </c>
      <c r="G18" s="75">
        <v>0</v>
      </c>
      <c r="H18" s="146">
        <f t="shared" si="0"/>
        <v>162.23</v>
      </c>
      <c r="I18" s="149">
        <v>1</v>
      </c>
      <c r="J18" s="77" t="s">
        <v>19</v>
      </c>
    </row>
    <row r="19" spans="1:10" ht="30">
      <c r="A19" s="128" t="s">
        <v>54</v>
      </c>
      <c r="B19" s="129">
        <v>44371</v>
      </c>
      <c r="C19" s="103" t="s">
        <v>57</v>
      </c>
      <c r="D19" s="131" t="s">
        <v>108</v>
      </c>
      <c r="E19" s="130" t="s">
        <v>55</v>
      </c>
      <c r="F19" s="75">
        <v>1456</v>
      </c>
      <c r="G19" s="75">
        <v>0</v>
      </c>
      <c r="H19" s="146">
        <f t="shared" si="0"/>
        <v>1456</v>
      </c>
      <c r="I19" s="149">
        <v>1</v>
      </c>
      <c r="J19" s="77" t="s">
        <v>19</v>
      </c>
    </row>
    <row r="20" spans="1:10" ht="30">
      <c r="A20" s="128" t="s">
        <v>41</v>
      </c>
      <c r="B20" s="129">
        <v>44322</v>
      </c>
      <c r="C20" s="147" t="s">
        <v>40</v>
      </c>
      <c r="D20" s="131" t="s">
        <v>42</v>
      </c>
      <c r="E20" s="147" t="s">
        <v>38</v>
      </c>
      <c r="F20" s="75">
        <v>30.9</v>
      </c>
      <c r="G20" s="70">
        <v>0.99</v>
      </c>
      <c r="H20" s="71">
        <f t="shared" si="0"/>
        <v>31.889999999999997</v>
      </c>
      <c r="I20" s="76">
        <v>1</v>
      </c>
      <c r="J20" s="77" t="s">
        <v>19</v>
      </c>
    </row>
    <row r="21" spans="1:31" s="36" customFormat="1" ht="39" customHeight="1">
      <c r="A21" s="128" t="s">
        <v>49</v>
      </c>
      <c r="B21" s="129">
        <v>44354</v>
      </c>
      <c r="C21" s="132" t="s">
        <v>50</v>
      </c>
      <c r="D21" s="131" t="s">
        <v>106</v>
      </c>
      <c r="E21" s="130" t="s">
        <v>38</v>
      </c>
      <c r="F21" s="75">
        <v>108</v>
      </c>
      <c r="G21" s="75">
        <v>3.48</v>
      </c>
      <c r="H21" s="146">
        <f t="shared" si="0"/>
        <v>111.48</v>
      </c>
      <c r="I21" s="76">
        <v>1</v>
      </c>
      <c r="J21" s="77" t="s">
        <v>19</v>
      </c>
      <c r="K21" s="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5">
      <c r="A22" s="128" t="s">
        <v>78</v>
      </c>
      <c r="B22" s="129">
        <v>44365</v>
      </c>
      <c r="C22" s="103" t="s">
        <v>89</v>
      </c>
      <c r="D22" s="151" t="s">
        <v>106</v>
      </c>
      <c r="E22" s="151" t="s">
        <v>38</v>
      </c>
      <c r="F22" s="75">
        <v>46.75</v>
      </c>
      <c r="G22" s="78">
        <v>1.49</v>
      </c>
      <c r="H22" s="78">
        <f t="shared" si="0"/>
        <v>48.24</v>
      </c>
      <c r="I22" s="76">
        <v>1</v>
      </c>
      <c r="J22" s="79" t="s">
        <v>19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0">
      <c r="A23" s="128" t="s">
        <v>96</v>
      </c>
      <c r="B23" s="129">
        <v>44343</v>
      </c>
      <c r="C23" s="151" t="s">
        <v>98</v>
      </c>
      <c r="D23" s="131" t="s">
        <v>111</v>
      </c>
      <c r="E23" s="130" t="s">
        <v>97</v>
      </c>
      <c r="F23" s="75">
        <v>558</v>
      </c>
      <c r="G23" s="75">
        <v>0</v>
      </c>
      <c r="H23" s="146">
        <f t="shared" si="0"/>
        <v>558</v>
      </c>
      <c r="I23" s="76">
        <v>1</v>
      </c>
      <c r="J23" s="77" t="s">
        <v>19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35" t="s">
        <v>41</v>
      </c>
      <c r="B24" s="136">
        <v>44322</v>
      </c>
      <c r="C24" s="152" t="s">
        <v>94</v>
      </c>
      <c r="D24" s="138" t="s">
        <v>102</v>
      </c>
      <c r="E24" s="153" t="s">
        <v>36</v>
      </c>
      <c r="F24" s="154">
        <v>2950</v>
      </c>
      <c r="G24" s="105">
        <v>206.5</v>
      </c>
      <c r="H24" s="105">
        <f t="shared" si="0"/>
        <v>3156.5</v>
      </c>
      <c r="I24" s="106">
        <v>2</v>
      </c>
      <c r="J24" s="155" t="s">
        <v>20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33"/>
      <c r="B25" s="33"/>
      <c r="C25" s="34"/>
      <c r="D25" s="35"/>
      <c r="F25" s="67"/>
      <c r="G25" s="6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6" customFormat="1" ht="30" customHeight="1">
      <c r="A26" s="31"/>
      <c r="F26" s="45"/>
      <c r="G26" s="45"/>
      <c r="H26" s="45"/>
      <c r="I26" s="49"/>
      <c r="J26" s="32"/>
      <c r="K26" s="1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36" customFormat="1" ht="34.5" customHeight="1">
      <c r="A27" s="37"/>
      <c r="F27" s="45"/>
      <c r="G27" s="45"/>
      <c r="H27" s="45"/>
      <c r="I27" s="49"/>
      <c r="J27" s="40" t="s">
        <v>101</v>
      </c>
      <c r="K27" s="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9" ht="15">
      <c r="B29" s="29"/>
    </row>
  </sheetData>
  <sheetProtection/>
  <mergeCells count="3">
    <mergeCell ref="B7:C7"/>
    <mergeCell ref="B9:C9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L44"/>
  <sheetViews>
    <sheetView showGridLines="0" zoomScale="110" zoomScaleNormal="110" zoomScalePageLayoutView="0" workbookViewId="0" topLeftCell="A1">
      <selection activeCell="A10" sqref="A10:J10"/>
    </sheetView>
  </sheetViews>
  <sheetFormatPr defaultColWidth="11.421875" defaultRowHeight="15"/>
  <cols>
    <col min="1" max="1" width="11.8515625" style="42" bestFit="1" customWidth="1"/>
    <col min="2" max="2" width="17.140625" style="42" customWidth="1"/>
    <col min="3" max="3" width="80.7109375" style="0" customWidth="1"/>
    <col min="4" max="4" width="23.00390625" style="42" customWidth="1"/>
    <col min="5" max="5" width="51.7109375" style="0" bestFit="1" customWidth="1"/>
    <col min="6" max="6" width="15.57421875" style="42" customWidth="1"/>
    <col min="7" max="7" width="11.8515625" style="42" customWidth="1"/>
    <col min="8" max="8" width="14.421875" style="42" customWidth="1"/>
    <col min="9" max="9" width="2.7109375" style="48" customWidth="1"/>
    <col min="10" max="10" width="7.421875" style="41" customWidth="1"/>
    <col min="11" max="11" width="15.28125" style="0" customWidth="1"/>
    <col min="12" max="12" width="14.00390625" style="0" customWidth="1"/>
  </cols>
  <sheetData>
    <row r="2" spans="6:12" ht="15">
      <c r="F2" s="52" t="s">
        <v>10</v>
      </c>
      <c r="G2" s="53"/>
      <c r="H2" s="54"/>
      <c r="K2" t="s">
        <v>14</v>
      </c>
      <c r="L2" s="13">
        <v>44287</v>
      </c>
    </row>
    <row r="3" spans="6:12" ht="33.75">
      <c r="F3" s="55" t="s">
        <v>0</v>
      </c>
      <c r="G3" s="81" t="s">
        <v>126</v>
      </c>
      <c r="H3" s="56"/>
      <c r="K3" t="s">
        <v>15</v>
      </c>
      <c r="L3" s="13">
        <v>44377</v>
      </c>
    </row>
    <row r="4" spans="6:12" ht="78.75">
      <c r="F4" s="57" t="s">
        <v>1</v>
      </c>
      <c r="G4" s="58" t="s">
        <v>2</v>
      </c>
      <c r="H4" s="54"/>
      <c r="K4" t="s">
        <v>18</v>
      </c>
      <c r="L4" s="14" t="s">
        <v>17</v>
      </c>
    </row>
    <row r="5" spans="5:8" ht="15">
      <c r="E5" s="3"/>
      <c r="F5" s="46"/>
      <c r="G5" s="46"/>
      <c r="H5" s="46"/>
    </row>
    <row r="7" spans="2:10" ht="15">
      <c r="B7" s="156" t="s">
        <v>11</v>
      </c>
      <c r="C7" s="156"/>
      <c r="D7" s="38"/>
      <c r="E7" s="2" t="s">
        <v>22</v>
      </c>
      <c r="F7" s="47"/>
      <c r="J7" s="2"/>
    </row>
    <row r="8" spans="2:10" ht="15">
      <c r="B8" s="50"/>
      <c r="E8" s="2"/>
      <c r="F8" s="47"/>
      <c r="J8" s="2"/>
    </row>
    <row r="9" spans="2:10" ht="30" customHeight="1">
      <c r="B9" s="157" t="s">
        <v>5</v>
      </c>
      <c r="C9" s="157"/>
      <c r="D9" s="19"/>
      <c r="E9" s="2"/>
      <c r="F9" s="47"/>
      <c r="J9" s="2"/>
    </row>
    <row r="10" spans="1:10" ht="24.75" customHeight="1">
      <c r="A10" s="141" t="s">
        <v>13</v>
      </c>
      <c r="B10" s="142" t="s">
        <v>130</v>
      </c>
      <c r="C10" s="142" t="s">
        <v>7</v>
      </c>
      <c r="D10" s="142" t="s">
        <v>21</v>
      </c>
      <c r="E10" s="142" t="s">
        <v>12</v>
      </c>
      <c r="F10" s="142" t="s">
        <v>95</v>
      </c>
      <c r="G10" s="142" t="s">
        <v>8</v>
      </c>
      <c r="H10" s="142" t="s">
        <v>9</v>
      </c>
      <c r="I10" s="159" t="s">
        <v>4</v>
      </c>
      <c r="J10" s="159"/>
    </row>
    <row r="11" spans="1:10" s="17" customFormat="1" ht="31.5" customHeight="1">
      <c r="A11" s="122" t="s">
        <v>51</v>
      </c>
      <c r="B11" s="123">
        <v>44362</v>
      </c>
      <c r="C11" s="124" t="s">
        <v>86</v>
      </c>
      <c r="D11" s="125" t="s">
        <v>123</v>
      </c>
      <c r="E11" s="126" t="s">
        <v>81</v>
      </c>
      <c r="F11" s="127">
        <v>1452.01</v>
      </c>
      <c r="G11" s="82">
        <v>43.56</v>
      </c>
      <c r="H11" s="82">
        <f aca="true" t="shared" si="0" ref="H11:H29">SUM(F11+G11)</f>
        <v>1495.57</v>
      </c>
      <c r="I11" s="102">
        <v>1</v>
      </c>
      <c r="J11" s="83" t="s">
        <v>19</v>
      </c>
    </row>
    <row r="12" spans="1:10" s="17" customFormat="1" ht="30.75" customHeight="1">
      <c r="A12" s="128" t="s">
        <v>51</v>
      </c>
      <c r="B12" s="129">
        <v>44362</v>
      </c>
      <c r="C12" s="130" t="s">
        <v>85</v>
      </c>
      <c r="D12" s="131" t="s">
        <v>122</v>
      </c>
      <c r="E12" s="132" t="s">
        <v>80</v>
      </c>
      <c r="F12" s="133">
        <v>71.39</v>
      </c>
      <c r="G12" s="84">
        <v>5</v>
      </c>
      <c r="H12" s="84">
        <f t="shared" si="0"/>
        <v>76.39</v>
      </c>
      <c r="I12" s="76">
        <v>1</v>
      </c>
      <c r="J12" s="86" t="s">
        <v>19</v>
      </c>
    </row>
    <row r="13" spans="1:10" s="17" customFormat="1" ht="24.75" customHeight="1">
      <c r="A13" s="128" t="s">
        <v>60</v>
      </c>
      <c r="B13" s="129">
        <v>44316</v>
      </c>
      <c r="C13" s="130" t="s">
        <v>66</v>
      </c>
      <c r="D13" s="131" t="s">
        <v>115</v>
      </c>
      <c r="E13" s="132" t="s">
        <v>59</v>
      </c>
      <c r="F13" s="133">
        <v>58.53</v>
      </c>
      <c r="G13" s="84">
        <f>1.34+0.98</f>
        <v>2.3200000000000003</v>
      </c>
      <c r="H13" s="84">
        <f t="shared" si="0"/>
        <v>60.85</v>
      </c>
      <c r="I13" s="85">
        <v>1</v>
      </c>
      <c r="J13" s="86" t="s">
        <v>19</v>
      </c>
    </row>
    <row r="14" spans="1:10" ht="24.75" customHeight="1">
      <c r="A14" s="128" t="s">
        <v>60</v>
      </c>
      <c r="B14" s="129">
        <v>44316</v>
      </c>
      <c r="C14" s="130" t="s">
        <v>61</v>
      </c>
      <c r="D14" s="131" t="s">
        <v>115</v>
      </c>
      <c r="E14" s="132" t="s">
        <v>59</v>
      </c>
      <c r="F14" s="133">
        <v>58.59</v>
      </c>
      <c r="G14" s="84">
        <f>1.31+1.05</f>
        <v>2.3600000000000003</v>
      </c>
      <c r="H14" s="84">
        <f t="shared" si="0"/>
        <v>60.95</v>
      </c>
      <c r="I14" s="85">
        <v>2</v>
      </c>
      <c r="J14" s="86" t="s">
        <v>20</v>
      </c>
    </row>
    <row r="15" spans="1:10" ht="24.75" customHeight="1">
      <c r="A15" s="128" t="s">
        <v>60</v>
      </c>
      <c r="B15" s="129">
        <v>44316</v>
      </c>
      <c r="C15" s="130" t="s">
        <v>63</v>
      </c>
      <c r="D15" s="131" t="s">
        <v>115</v>
      </c>
      <c r="E15" s="132" t="s">
        <v>59</v>
      </c>
      <c r="F15" s="133">
        <v>49.68</v>
      </c>
      <c r="G15" s="84">
        <f>1.07+0.98</f>
        <v>2.05</v>
      </c>
      <c r="H15" s="84">
        <f t="shared" si="0"/>
        <v>51.73</v>
      </c>
      <c r="I15" s="85">
        <v>1</v>
      </c>
      <c r="J15" s="86" t="s">
        <v>19</v>
      </c>
    </row>
    <row r="16" spans="1:10" ht="24.75" customHeight="1">
      <c r="A16" s="128" t="s">
        <v>60</v>
      </c>
      <c r="B16" s="129">
        <v>44316</v>
      </c>
      <c r="C16" s="130" t="s">
        <v>62</v>
      </c>
      <c r="D16" s="131" t="s">
        <v>115</v>
      </c>
      <c r="E16" s="132" t="s">
        <v>59</v>
      </c>
      <c r="F16" s="133">
        <v>53.15</v>
      </c>
      <c r="G16" s="84">
        <f>1.15+1.05</f>
        <v>2.2</v>
      </c>
      <c r="H16" s="84">
        <f t="shared" si="0"/>
        <v>55.35</v>
      </c>
      <c r="I16" s="85">
        <v>2</v>
      </c>
      <c r="J16" s="86" t="s">
        <v>20</v>
      </c>
    </row>
    <row r="17" spans="1:10" ht="24.75" customHeight="1">
      <c r="A17" s="128" t="s">
        <v>60</v>
      </c>
      <c r="B17" s="129">
        <v>44316</v>
      </c>
      <c r="C17" s="130" t="s">
        <v>64</v>
      </c>
      <c r="D17" s="131" t="s">
        <v>115</v>
      </c>
      <c r="E17" s="132" t="s">
        <v>59</v>
      </c>
      <c r="F17" s="133">
        <v>49.36</v>
      </c>
      <c r="G17" s="84">
        <f>1.06+0.98</f>
        <v>2.04</v>
      </c>
      <c r="H17" s="84">
        <f t="shared" si="0"/>
        <v>51.4</v>
      </c>
      <c r="I17" s="85">
        <v>1</v>
      </c>
      <c r="J17" s="86" t="s">
        <v>19</v>
      </c>
    </row>
    <row r="18" spans="1:10" ht="33" customHeight="1">
      <c r="A18" s="128" t="s">
        <v>60</v>
      </c>
      <c r="B18" s="129">
        <v>44316</v>
      </c>
      <c r="C18" s="130" t="s">
        <v>65</v>
      </c>
      <c r="D18" s="131" t="s">
        <v>115</v>
      </c>
      <c r="E18" s="132" t="s">
        <v>59</v>
      </c>
      <c r="F18" s="133">
        <v>583.45</v>
      </c>
      <c r="G18" s="84">
        <f>17.08+0.98</f>
        <v>18.06</v>
      </c>
      <c r="H18" s="84">
        <f t="shared" si="0"/>
        <v>601.51</v>
      </c>
      <c r="I18" s="134">
        <v>1</v>
      </c>
      <c r="J18" s="86" t="s">
        <v>19</v>
      </c>
    </row>
    <row r="19" spans="1:10" ht="33.75" customHeight="1">
      <c r="A19" s="128" t="s">
        <v>51</v>
      </c>
      <c r="B19" s="129">
        <v>44362</v>
      </c>
      <c r="C19" s="130" t="s">
        <v>91</v>
      </c>
      <c r="D19" s="131" t="s">
        <v>121</v>
      </c>
      <c r="E19" s="132" t="s">
        <v>79</v>
      </c>
      <c r="F19" s="133">
        <v>687.41</v>
      </c>
      <c r="G19" s="84">
        <f>23.52+10.58</f>
        <v>34.1</v>
      </c>
      <c r="H19" s="84">
        <f t="shared" si="0"/>
        <v>721.51</v>
      </c>
      <c r="I19" s="76">
        <v>1</v>
      </c>
      <c r="J19" s="86" t="s">
        <v>19</v>
      </c>
    </row>
    <row r="20" spans="1:10" ht="35.25" customHeight="1">
      <c r="A20" s="128" t="s">
        <v>78</v>
      </c>
      <c r="B20" s="129">
        <v>44365</v>
      </c>
      <c r="C20" s="130" t="s">
        <v>88</v>
      </c>
      <c r="D20" s="131" t="s">
        <v>121</v>
      </c>
      <c r="E20" s="132" t="s">
        <v>79</v>
      </c>
      <c r="F20" s="133">
        <v>951.89</v>
      </c>
      <c r="G20" s="84">
        <f>0.57+28.31</f>
        <v>28.88</v>
      </c>
      <c r="H20" s="84">
        <f t="shared" si="0"/>
        <v>980.77</v>
      </c>
      <c r="I20" s="76">
        <v>1</v>
      </c>
      <c r="J20" s="86" t="s">
        <v>19</v>
      </c>
    </row>
    <row r="21" spans="1:10" ht="36" customHeight="1">
      <c r="A21" s="128" t="s">
        <v>43</v>
      </c>
      <c r="B21" s="129">
        <v>44323</v>
      </c>
      <c r="C21" s="130" t="s">
        <v>69</v>
      </c>
      <c r="D21" s="131" t="s">
        <v>117</v>
      </c>
      <c r="E21" s="132" t="s">
        <v>68</v>
      </c>
      <c r="F21" s="133">
        <v>4436</v>
      </c>
      <c r="G21" s="84">
        <v>310.52</v>
      </c>
      <c r="H21" s="84">
        <f t="shared" si="0"/>
        <v>4746.52</v>
      </c>
      <c r="I21" s="134">
        <v>1</v>
      </c>
      <c r="J21" s="86" t="s">
        <v>19</v>
      </c>
    </row>
    <row r="22" spans="1:10" ht="24.75" customHeight="1">
      <c r="A22" s="128" t="s">
        <v>41</v>
      </c>
      <c r="B22" s="129">
        <v>44322</v>
      </c>
      <c r="C22" s="130" t="s">
        <v>93</v>
      </c>
      <c r="D22" s="131" t="s">
        <v>116</v>
      </c>
      <c r="E22" s="132" t="s">
        <v>67</v>
      </c>
      <c r="F22" s="133">
        <v>183.42</v>
      </c>
      <c r="G22" s="84">
        <f>2.03+4.63</f>
        <v>6.66</v>
      </c>
      <c r="H22" s="84">
        <f t="shared" si="0"/>
        <v>190.07999999999998</v>
      </c>
      <c r="I22" s="134">
        <v>1</v>
      </c>
      <c r="J22" s="86" t="s">
        <v>20</v>
      </c>
    </row>
    <row r="23" spans="1:10" ht="15">
      <c r="A23" s="128" t="s">
        <v>75</v>
      </c>
      <c r="B23" s="129">
        <v>44354</v>
      </c>
      <c r="C23" s="130" t="s">
        <v>92</v>
      </c>
      <c r="D23" s="131" t="s">
        <v>116</v>
      </c>
      <c r="E23" s="132" t="s">
        <v>67</v>
      </c>
      <c r="F23" s="133">
        <v>1114.91</v>
      </c>
      <c r="G23" s="84">
        <f>30.66+4.66</f>
        <v>35.32</v>
      </c>
      <c r="H23" s="84">
        <f t="shared" si="0"/>
        <v>1150.23</v>
      </c>
      <c r="I23" s="76">
        <v>1</v>
      </c>
      <c r="J23" s="86" t="s">
        <v>19</v>
      </c>
    </row>
    <row r="24" spans="1:10" ht="37.5" customHeight="1">
      <c r="A24" s="128" t="s">
        <v>49</v>
      </c>
      <c r="B24" s="129">
        <v>44354</v>
      </c>
      <c r="C24" s="130" t="s">
        <v>77</v>
      </c>
      <c r="D24" s="131" t="s">
        <v>120</v>
      </c>
      <c r="E24" s="132" t="s">
        <v>76</v>
      </c>
      <c r="F24" s="133">
        <v>1380.6</v>
      </c>
      <c r="G24" s="84">
        <v>96.64</v>
      </c>
      <c r="H24" s="84">
        <f t="shared" si="0"/>
        <v>1477.24</v>
      </c>
      <c r="I24" s="76">
        <v>1</v>
      </c>
      <c r="J24" s="86" t="s">
        <v>19</v>
      </c>
    </row>
    <row r="25" spans="1:10" s="4" customFormat="1" ht="15">
      <c r="A25" s="128" t="s">
        <v>48</v>
      </c>
      <c r="B25" s="129">
        <v>44328</v>
      </c>
      <c r="C25" s="132" t="s">
        <v>74</v>
      </c>
      <c r="D25" s="131" t="s">
        <v>119</v>
      </c>
      <c r="E25" s="132" t="s">
        <v>73</v>
      </c>
      <c r="F25" s="133">
        <v>1446.15</v>
      </c>
      <c r="G25" s="84">
        <f>40.01+7.88</f>
        <v>47.89</v>
      </c>
      <c r="H25" s="84">
        <f t="shared" si="0"/>
        <v>1494.0400000000002</v>
      </c>
      <c r="I25" s="76">
        <v>1</v>
      </c>
      <c r="J25" s="86" t="s">
        <v>19</v>
      </c>
    </row>
    <row r="26" spans="1:10" ht="15">
      <c r="A26" s="128" t="s">
        <v>54</v>
      </c>
      <c r="B26" s="129">
        <v>44371</v>
      </c>
      <c r="C26" s="130" t="s">
        <v>87</v>
      </c>
      <c r="D26" s="131" t="s">
        <v>125</v>
      </c>
      <c r="E26" s="132" t="s">
        <v>84</v>
      </c>
      <c r="F26" s="133">
        <v>16.78</v>
      </c>
      <c r="G26" s="84">
        <v>1.17</v>
      </c>
      <c r="H26" s="84">
        <f t="shared" si="0"/>
        <v>17.950000000000003</v>
      </c>
      <c r="I26" s="76">
        <v>1</v>
      </c>
      <c r="J26" s="86" t="s">
        <v>19</v>
      </c>
    </row>
    <row r="27" spans="1:10" ht="33" customHeight="1">
      <c r="A27" s="128" t="s">
        <v>43</v>
      </c>
      <c r="B27" s="129">
        <v>44323</v>
      </c>
      <c r="C27" s="130" t="s">
        <v>71</v>
      </c>
      <c r="D27" s="131" t="s">
        <v>118</v>
      </c>
      <c r="E27" s="132" t="s">
        <v>70</v>
      </c>
      <c r="F27" s="133">
        <v>3400</v>
      </c>
      <c r="G27" s="84">
        <v>0</v>
      </c>
      <c r="H27" s="84">
        <f t="shared" si="0"/>
        <v>3400</v>
      </c>
      <c r="I27" s="87">
        <v>1</v>
      </c>
      <c r="J27" s="86" t="s">
        <v>19</v>
      </c>
    </row>
    <row r="28" spans="1:10" ht="33" customHeight="1">
      <c r="A28" s="128" t="s">
        <v>43</v>
      </c>
      <c r="B28" s="129">
        <v>44323</v>
      </c>
      <c r="C28" s="130" t="s">
        <v>72</v>
      </c>
      <c r="D28" s="131" t="s">
        <v>118</v>
      </c>
      <c r="E28" s="132" t="s">
        <v>70</v>
      </c>
      <c r="F28" s="133">
        <v>238</v>
      </c>
      <c r="G28" s="84">
        <v>0</v>
      </c>
      <c r="H28" s="84">
        <f t="shared" si="0"/>
        <v>238</v>
      </c>
      <c r="I28" s="76">
        <v>1</v>
      </c>
      <c r="J28" s="86" t="s">
        <v>19</v>
      </c>
    </row>
    <row r="29" spans="1:10" ht="24.75" customHeight="1">
      <c r="A29" s="135" t="s">
        <v>78</v>
      </c>
      <c r="B29" s="136">
        <v>44365</v>
      </c>
      <c r="C29" s="137" t="s">
        <v>90</v>
      </c>
      <c r="D29" s="138" t="s">
        <v>124</v>
      </c>
      <c r="E29" s="139" t="s">
        <v>82</v>
      </c>
      <c r="F29" s="140">
        <v>4051.03</v>
      </c>
      <c r="G29" s="88">
        <v>283.57</v>
      </c>
      <c r="H29" s="88">
        <f t="shared" si="0"/>
        <v>4334.6</v>
      </c>
      <c r="I29" s="89">
        <v>1</v>
      </c>
      <c r="J29" s="90" t="s">
        <v>19</v>
      </c>
    </row>
    <row r="44" ht="15">
      <c r="A44" s="51"/>
    </row>
  </sheetData>
  <sheetProtection/>
  <mergeCells count="3">
    <mergeCell ref="B9:C9"/>
    <mergeCell ref="B7:C7"/>
    <mergeCell ref="I10:J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L22"/>
  <sheetViews>
    <sheetView showGridLines="0" zoomScalePageLayoutView="0" workbookViewId="0" topLeftCell="A1">
      <selection activeCell="B7" sqref="B7:C7"/>
    </sheetView>
  </sheetViews>
  <sheetFormatPr defaultColWidth="11.421875" defaultRowHeight="15"/>
  <cols>
    <col min="1" max="1" width="15.28125" style="0" customWidth="1"/>
    <col min="2" max="2" width="12.28125" style="0" customWidth="1"/>
    <col min="3" max="3" width="63.57421875" style="0" customWidth="1"/>
    <col min="4" max="4" width="11.57421875" style="0" customWidth="1"/>
    <col min="5" max="5" width="29.57421875" style="0" bestFit="1" customWidth="1"/>
    <col min="6" max="6" width="14.8515625" style="0" customWidth="1"/>
    <col min="7" max="7" width="16.57421875" style="0" bestFit="1" customWidth="1"/>
    <col min="8" max="8" width="11.00390625" style="0" bestFit="1" customWidth="1"/>
    <col min="9" max="9" width="1.8515625" style="0" bestFit="1" customWidth="1"/>
    <col min="10" max="10" width="10.421875" style="0" customWidth="1"/>
  </cols>
  <sheetData>
    <row r="2" spans="6:12" ht="15">
      <c r="F2" s="11" t="s">
        <v>10</v>
      </c>
      <c r="G2" s="12"/>
      <c r="H2" s="6"/>
      <c r="K2" t="s">
        <v>14</v>
      </c>
      <c r="L2" s="13">
        <v>44287</v>
      </c>
    </row>
    <row r="3" spans="6:12" ht="33.75">
      <c r="F3" s="10" t="s">
        <v>0</v>
      </c>
      <c r="G3" s="101" t="s">
        <v>126</v>
      </c>
      <c r="H3" s="7"/>
      <c r="K3" t="s">
        <v>15</v>
      </c>
      <c r="L3" s="13">
        <v>44377</v>
      </c>
    </row>
    <row r="4" spans="6:12" ht="56.25">
      <c r="F4" s="8" t="s">
        <v>1</v>
      </c>
      <c r="G4" s="9" t="s">
        <v>2</v>
      </c>
      <c r="H4" s="6"/>
      <c r="K4" t="s">
        <v>18</v>
      </c>
      <c r="L4" s="14" t="s">
        <v>30</v>
      </c>
    </row>
    <row r="5" spans="5:8" ht="15">
      <c r="E5" s="3"/>
      <c r="F5" s="3"/>
      <c r="G5" s="3"/>
      <c r="H5" s="3"/>
    </row>
    <row r="7" spans="2:10" ht="15">
      <c r="B7" s="156" t="s">
        <v>11</v>
      </c>
      <c r="C7" s="156"/>
      <c r="D7" s="20"/>
      <c r="E7" s="2" t="s">
        <v>22</v>
      </c>
      <c r="F7" s="2"/>
      <c r="G7" s="1"/>
      <c r="H7" s="1"/>
      <c r="I7" s="1"/>
      <c r="J7" s="1"/>
    </row>
    <row r="8" spans="2:10" ht="15">
      <c r="B8" s="5"/>
      <c r="E8" s="2"/>
      <c r="F8" s="2"/>
      <c r="G8" s="1"/>
      <c r="H8" s="1"/>
      <c r="I8" s="1"/>
      <c r="J8" s="1"/>
    </row>
    <row r="9" spans="2:10" ht="15.75">
      <c r="B9" s="157" t="s">
        <v>28</v>
      </c>
      <c r="C9" s="157"/>
      <c r="D9" s="19"/>
      <c r="E9" s="2"/>
      <c r="F9" s="2"/>
      <c r="G9" s="1"/>
      <c r="H9" s="1"/>
      <c r="I9" s="1"/>
      <c r="J9" s="1"/>
    </row>
    <row r="10" spans="1:10" ht="48.75" customHeight="1">
      <c r="A10" s="141" t="s">
        <v>13</v>
      </c>
      <c r="B10" s="142" t="s">
        <v>130</v>
      </c>
      <c r="C10" s="142" t="s">
        <v>7</v>
      </c>
      <c r="D10" s="142" t="s">
        <v>21</v>
      </c>
      <c r="E10" s="142" t="s">
        <v>3</v>
      </c>
      <c r="F10" s="142" t="s">
        <v>95</v>
      </c>
      <c r="G10" s="142" t="s">
        <v>8</v>
      </c>
      <c r="H10" s="142" t="s">
        <v>9</v>
      </c>
      <c r="I10" s="158" t="s">
        <v>4</v>
      </c>
      <c r="J10" s="158"/>
    </row>
    <row r="11" spans="1:10" s="18" customFormat="1" ht="45">
      <c r="A11" s="91" t="s">
        <v>31</v>
      </c>
      <c r="B11" s="92">
        <v>44321</v>
      </c>
      <c r="C11" s="108" t="s">
        <v>25</v>
      </c>
      <c r="D11" s="72" t="s">
        <v>34</v>
      </c>
      <c r="E11" s="109" t="s">
        <v>33</v>
      </c>
      <c r="F11" s="93">
        <v>7650</v>
      </c>
      <c r="G11" s="93" t="s">
        <v>35</v>
      </c>
      <c r="H11" s="93">
        <v>7650</v>
      </c>
      <c r="I11" s="94">
        <v>1</v>
      </c>
      <c r="J11" s="110" t="s">
        <v>19</v>
      </c>
    </row>
    <row r="12" spans="1:10" s="18" customFormat="1" ht="45">
      <c r="A12" s="95" t="s">
        <v>24</v>
      </c>
      <c r="B12" s="96">
        <v>44321</v>
      </c>
      <c r="C12" s="111" t="s">
        <v>25</v>
      </c>
      <c r="D12" s="72" t="s">
        <v>127</v>
      </c>
      <c r="E12" s="112" t="s">
        <v>29</v>
      </c>
      <c r="F12" s="97">
        <v>2500</v>
      </c>
      <c r="G12" s="97">
        <v>175</v>
      </c>
      <c r="H12" s="97">
        <v>2675</v>
      </c>
      <c r="I12" s="98">
        <v>1</v>
      </c>
      <c r="J12" s="113" t="s">
        <v>19</v>
      </c>
    </row>
    <row r="13" spans="1:10" ht="45">
      <c r="A13" s="114" t="s">
        <v>23</v>
      </c>
      <c r="B13" s="96">
        <v>44321</v>
      </c>
      <c r="C13" s="111" t="s">
        <v>25</v>
      </c>
      <c r="D13" s="72" t="s">
        <v>128</v>
      </c>
      <c r="E13" s="111" t="s">
        <v>26</v>
      </c>
      <c r="F13" s="97">
        <v>14688</v>
      </c>
      <c r="G13" s="97">
        <v>1028.16</v>
      </c>
      <c r="H13" s="112">
        <v>15716.16</v>
      </c>
      <c r="I13" s="115">
        <v>1</v>
      </c>
      <c r="J13" s="116" t="s">
        <v>19</v>
      </c>
    </row>
    <row r="14" spans="1:10" ht="45">
      <c r="A14" s="117" t="s">
        <v>32</v>
      </c>
      <c r="B14" s="99">
        <v>44321</v>
      </c>
      <c r="C14" s="118" t="s">
        <v>25</v>
      </c>
      <c r="D14" s="119" t="s">
        <v>129</v>
      </c>
      <c r="E14" s="118" t="s">
        <v>27</v>
      </c>
      <c r="F14" s="100">
        <v>9935.5</v>
      </c>
      <c r="G14" s="100">
        <v>695.49</v>
      </c>
      <c r="H14" s="100">
        <f>SUM(F14:G14)</f>
        <v>10630.99</v>
      </c>
      <c r="I14" s="120">
        <v>1</v>
      </c>
      <c r="J14" s="121" t="s">
        <v>19</v>
      </c>
    </row>
    <row r="15" spans="1:10" ht="33" customHeight="1">
      <c r="A15" s="21"/>
      <c r="B15" s="29"/>
      <c r="C15" s="22"/>
      <c r="F15" s="23"/>
      <c r="G15" s="24"/>
      <c r="H15" s="25"/>
      <c r="I15" s="24"/>
      <c r="J15" s="21"/>
    </row>
    <row r="16" spans="1:10" ht="15">
      <c r="A16" s="21"/>
      <c r="B16" s="21"/>
      <c r="C16" s="22"/>
      <c r="F16" s="23"/>
      <c r="G16" s="24"/>
      <c r="H16" s="24"/>
      <c r="I16" s="21"/>
      <c r="J16" s="21"/>
    </row>
    <row r="17" spans="1:12" ht="15">
      <c r="A17" s="21"/>
      <c r="B17" s="21"/>
      <c r="C17" s="22"/>
      <c r="D17" s="26"/>
      <c r="E17" s="22"/>
      <c r="F17" s="27"/>
      <c r="G17" s="27"/>
      <c r="H17" s="27"/>
      <c r="I17" s="21"/>
      <c r="J17" s="21"/>
      <c r="L17" s="107"/>
    </row>
    <row r="18" spans="1:10" ht="15">
      <c r="A18" s="21"/>
      <c r="B18" s="21"/>
      <c r="C18" s="28"/>
      <c r="D18" s="26"/>
      <c r="E18" s="28"/>
      <c r="F18" s="27"/>
      <c r="G18" s="21"/>
      <c r="H18" s="27"/>
      <c r="I18" s="21"/>
      <c r="J18" s="21"/>
    </row>
    <row r="19" spans="1:10" ht="15">
      <c r="A19" s="21"/>
      <c r="B19" s="21"/>
      <c r="C19" s="28"/>
      <c r="D19" s="26"/>
      <c r="E19" s="28"/>
      <c r="F19" s="27"/>
      <c r="G19" s="21"/>
      <c r="H19" s="27"/>
      <c r="I19" s="21"/>
      <c r="J19" s="21"/>
    </row>
    <row r="20" spans="1:10" ht="15">
      <c r="A20" s="21"/>
      <c r="B20" s="21"/>
      <c r="C20" s="28"/>
      <c r="D20" s="26"/>
      <c r="E20" s="28"/>
      <c r="F20" s="27"/>
      <c r="G20" s="27"/>
      <c r="H20" s="27"/>
      <c r="I20" s="21"/>
      <c r="J20" s="21"/>
    </row>
    <row r="21" spans="1:10" ht="15">
      <c r="A21" s="21"/>
      <c r="B21" s="21"/>
      <c r="C21" s="28"/>
      <c r="D21" s="26"/>
      <c r="E21" s="28"/>
      <c r="F21" s="27"/>
      <c r="G21" s="27"/>
      <c r="H21" s="27"/>
      <c r="I21" s="21"/>
      <c r="J21" s="21"/>
    </row>
    <row r="22" spans="1:10" ht="15">
      <c r="A22" s="21"/>
      <c r="B22" s="21"/>
      <c r="C22" s="28"/>
      <c r="D22" s="26"/>
      <c r="E22" s="28"/>
      <c r="F22" s="27"/>
      <c r="G22" s="27"/>
      <c r="H22" s="27"/>
      <c r="I22" s="21"/>
      <c r="J22" s="21"/>
    </row>
  </sheetData>
  <sheetProtection/>
  <mergeCells count="3">
    <mergeCell ref="B7:C7"/>
    <mergeCell ref="B9:C9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O.A.M.C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González Álvarez</dc:creator>
  <cp:keywords/>
  <dc:description/>
  <cp:lastModifiedBy>Lidia González Álvarez</cp:lastModifiedBy>
  <cp:lastPrinted>2021-05-13T07:35:35Z</cp:lastPrinted>
  <dcterms:created xsi:type="dcterms:W3CDTF">2019-03-22T10:20:06Z</dcterms:created>
  <dcterms:modified xsi:type="dcterms:W3CDTF">2021-07-12T12:53:54Z</dcterms:modified>
  <cp:category/>
  <cp:version/>
  <cp:contentType/>
  <cp:contentStatus/>
</cp:coreProperties>
</file>